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7710" activeTab="1"/>
  </bookViews>
  <sheets>
    <sheet name="souhrn" sheetId="1" r:id="rId1"/>
    <sheet name="vysledky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<sst xmlns="http://schemas.openxmlformats.org/spreadsheetml/2006/main" count="43" uniqueCount="32">
  <si>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Tibor</t>
  </si>
  <si>
    <t>Pavel</t>
  </si>
  <si>
    <t>Hanka</t>
  </si>
  <si>
    <t>Honza</t>
  </si>
  <si>
    <t>Petr</t>
  </si>
  <si>
    <t>Cooper</t>
  </si>
  <si>
    <t>Odhad</t>
  </si>
  <si>
    <t>Vzd.</t>
  </si>
  <si>
    <t>Adam</t>
  </si>
  <si>
    <t>Jakub</t>
  </si>
  <si>
    <t>Markéta</t>
  </si>
  <si>
    <t>Jana</t>
  </si>
  <si>
    <t>Tibor-2</t>
  </si>
  <si>
    <t>Pavel-2</t>
  </si>
  <si>
    <t>Kol</t>
  </si>
  <si>
    <t>Dopočet</t>
  </si>
  <si>
    <t>Ekvivalent</t>
  </si>
  <si>
    <t>náskok</t>
  </si>
  <si>
    <t>Adam-2</t>
  </si>
  <si>
    <t>Jakub-2</t>
  </si>
  <si>
    <t>Jana-2</t>
  </si>
  <si>
    <t>Hanka-2</t>
  </si>
  <si>
    <t>dosaženo</t>
  </si>
  <si>
    <t>predikce</t>
  </si>
  <si>
    <t>2.dosaženo</t>
  </si>
  <si>
    <t>2.predikce</t>
  </si>
  <si>
    <t>zlepšení</t>
  </si>
  <si>
    <t>pro další test</t>
  </si>
  <si>
    <t>průměr</t>
  </si>
  <si>
    <t>odchylka</t>
  </si>
  <si>
    <t>zlepšení proti pred.</t>
  </si>
  <si>
    <t>možnost dalšího zlepšení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</si>
</sst>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2" fillId="0" borderId="20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22" fillId="33" borderId="20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164" fontId="38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" fontId="22" fillId="33" borderId="11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33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625"/>
          <c:w val="0.983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vysledky!$V$1</c:f>
              <c:strCache>
                <c:ptCount val="1"/>
                <c:pt idx="0">
                  <c:v>Tibor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vysledky!$W$2:$W$13</c:f>
              <c:numCache/>
            </c:numRef>
          </c:val>
          <c:smooth val="0"/>
        </c:ser>
        <c:ser>
          <c:idx val="1"/>
          <c:order val="1"/>
          <c:tx>
            <c:strRef>
              <c:f>vysledky!$AA$1</c:f>
              <c:strCache>
                <c:ptCount val="1"/>
                <c:pt idx="0">
                  <c:v>Pavel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vysledky!$AB$2:$AB$13</c:f>
              <c:numCache/>
            </c:numRef>
          </c:val>
          <c:smooth val="0"/>
        </c:ser>
        <c:ser>
          <c:idx val="2"/>
          <c:order val="2"/>
          <c:tx>
            <c:strRef>
              <c:f>vysledky!$Q$1</c:f>
              <c:strCache>
                <c:ptCount val="1"/>
                <c:pt idx="0">
                  <c:v>Hanka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vysledky!$R$2:$R$10</c:f>
              <c:numCache/>
            </c:numRef>
          </c:val>
          <c:smooth val="0"/>
        </c:ser>
        <c:ser>
          <c:idx val="3"/>
          <c:order val="3"/>
          <c:tx>
            <c:strRef>
              <c:f>vysledky!$AF$1</c:f>
              <c:strCache>
                <c:ptCount val="1"/>
                <c:pt idx="0">
                  <c:v>Honza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vysledky!$AG$2:$AG$14</c:f>
              <c:numCache/>
            </c:numRef>
          </c:val>
          <c:smooth val="0"/>
        </c:ser>
        <c:ser>
          <c:idx val="4"/>
          <c:order val="4"/>
          <c:tx>
            <c:strRef>
              <c:f>vysledky!$AH$1</c:f>
              <c:strCache>
                <c:ptCount val="1"/>
                <c:pt idx="0">
                  <c:v>Petr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vysledky!$AI$2:$AI$14</c:f>
              <c:numCache/>
            </c:numRef>
          </c:val>
          <c:smooth val="0"/>
        </c:ser>
        <c:ser>
          <c:idx val="5"/>
          <c:order val="5"/>
          <c:tx>
            <c:v>Adam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vysledky!$C$2:$C$15</c:f>
              <c:numCache/>
            </c:numRef>
          </c:val>
          <c:smooth val="0"/>
        </c:ser>
        <c:ser>
          <c:idx val="6"/>
          <c:order val="6"/>
          <c:tx>
            <c:v>Jakub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vysledky!$H$2:$H$14</c:f>
              <c:numCache/>
            </c:numRef>
          </c:val>
          <c:smooth val="0"/>
        </c:ser>
        <c:ser>
          <c:idx val="7"/>
          <c:order val="7"/>
          <c:tx>
            <c:v>Markéta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vysledky!$AK$2:$AK$12</c:f>
              <c:numCache/>
            </c:numRef>
          </c:val>
          <c:smooth val="0"/>
        </c:ser>
        <c:ser>
          <c:idx val="8"/>
          <c:order val="8"/>
          <c:tx>
            <c:strRef>
              <c:f>vysledky!$L$1</c:f>
              <c:strCache>
                <c:ptCount val="1"/>
                <c:pt idx="0">
                  <c:v>Jana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vysledky!$M$2:$M$11</c:f>
              <c:numCache/>
            </c:numRef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  <c:min val="0.00046296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At val="1"/>
        <c:crossBetween val="between"/>
        <c:dispUnits/>
        <c:majorUnit val="0.000115740000000000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75"/>
          <c:y val="0.9235"/>
          <c:w val="0.823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675"/>
          <c:w val="0.982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vysledky!$B$1</c:f>
              <c:strCache>
                <c:ptCount val="1"/>
                <c:pt idx="0">
                  <c:v>Adam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vysledky!$C$2:$C$15</c:f>
              <c:numCache/>
            </c:numRef>
          </c:val>
          <c:smooth val="0"/>
        </c:ser>
        <c:ser>
          <c:idx val="2"/>
          <c:order val="1"/>
          <c:tx>
            <c:strRef>
              <c:f>vysledky!$D$1</c:f>
              <c:strCache>
                <c:ptCount val="1"/>
                <c:pt idx="0">
                  <c:v>Adam-2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vysledky!$E$2:$E$15</c:f>
              <c:numCache/>
            </c:numRef>
          </c:val>
          <c:smooth val="0"/>
        </c:ser>
        <c:ser>
          <c:idx val="1"/>
          <c:order val="2"/>
          <c:tx>
            <c:strRef>
              <c:f>vysledky!$G$1</c:f>
              <c:strCache>
                <c:ptCount val="1"/>
                <c:pt idx="0">
                  <c:v>Jakub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vysledky!$H$2:$H$14</c:f>
              <c:numCache/>
            </c:numRef>
          </c:val>
          <c:smooth val="0"/>
        </c:ser>
        <c:ser>
          <c:idx val="3"/>
          <c:order val="3"/>
          <c:tx>
            <c:strRef>
              <c:f>vysledky!$I$1</c:f>
              <c:strCache>
                <c:ptCount val="1"/>
                <c:pt idx="0">
                  <c:v>Jakub-2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vysledky!$J$2:$J$15</c:f>
              <c:numCache/>
            </c:numRef>
          </c:val>
          <c:smooth val="0"/>
        </c:ser>
        <c:ser>
          <c:idx val="4"/>
          <c:order val="4"/>
          <c:tx>
            <c:strRef>
              <c:f>vysledky!$L$1</c:f>
              <c:strCache>
                <c:ptCount val="1"/>
                <c:pt idx="0">
                  <c:v>Jana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vysledky!$M$2:$M$11</c:f>
              <c:numCache/>
            </c:numRef>
          </c:val>
          <c:smooth val="0"/>
        </c:ser>
        <c:ser>
          <c:idx val="5"/>
          <c:order val="5"/>
          <c:tx>
            <c:strRef>
              <c:f>vysledky!$N$1</c:f>
              <c:strCache>
                <c:ptCount val="1"/>
                <c:pt idx="0">
                  <c:v>Jana-2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vysledky!$O$2:$O$11</c:f>
              <c:numCache/>
            </c:numRef>
          </c:val>
          <c:smooth val="0"/>
        </c:ser>
        <c:ser>
          <c:idx val="6"/>
          <c:order val="6"/>
          <c:tx>
            <c:strRef>
              <c:f>vysledky!$Q$1</c:f>
              <c:strCache>
                <c:ptCount val="1"/>
                <c:pt idx="0">
                  <c:v>Hanka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vysledky!$R$2:$R$10</c:f>
              <c:numCache/>
            </c:numRef>
          </c:val>
          <c:smooth val="0"/>
        </c:ser>
        <c:ser>
          <c:idx val="7"/>
          <c:order val="7"/>
          <c:tx>
            <c:strRef>
              <c:f>vysledky!$S$1</c:f>
              <c:strCache>
                <c:ptCount val="1"/>
                <c:pt idx="0">
                  <c:v>Hanka-2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vysledky!$T$2:$T$11</c:f>
              <c:numCache/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  <c:min val="0.0004629600000000002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32169"/>
        <c:crossesAt val="1"/>
        <c:crossBetween val="between"/>
        <c:dispUnits/>
        <c:majorUnit val="0.00011574000000000007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5"/>
          <c:y val="0.91525"/>
          <c:w val="0.79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7"/>
          <c:w val="0.983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vysledky!$V$1</c:f>
              <c:strCache>
                <c:ptCount val="1"/>
                <c:pt idx="0">
                  <c:v>Tibor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vysledky!$W$2:$W$13</c:f>
              <c:numCache/>
            </c:numRef>
          </c:val>
          <c:smooth val="0"/>
        </c:ser>
        <c:ser>
          <c:idx val="2"/>
          <c:order val="1"/>
          <c:tx>
            <c:strRef>
              <c:f>vysledky!$X$1</c:f>
              <c:strCache>
                <c:ptCount val="1"/>
                <c:pt idx="0">
                  <c:v>Tibor-2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vysledky!$Y$2:$Y$13</c:f>
              <c:numCache/>
            </c:numRef>
          </c:val>
          <c:smooth val="0"/>
        </c:ser>
        <c:ser>
          <c:idx val="1"/>
          <c:order val="2"/>
          <c:tx>
            <c:strRef>
              <c:f>vysledky!$AA$1</c:f>
              <c:strCache>
                <c:ptCount val="1"/>
                <c:pt idx="0">
                  <c:v>Pavel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vysledky!$AB$2:$AB$13</c:f>
              <c:numCache/>
            </c:numRef>
          </c:val>
          <c:smooth val="0"/>
        </c:ser>
        <c:ser>
          <c:idx val="3"/>
          <c:order val="3"/>
          <c:tx>
            <c:strRef>
              <c:f>vysledky!$AC$1</c:f>
              <c:strCache>
                <c:ptCount val="1"/>
                <c:pt idx="0">
                  <c:v>Pavel-2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vysledky!$AD$2:$AD$13</c:f>
              <c:numCache/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  <c:min val="0.0004629600000000004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5443"/>
        <c:crossesAt val="1"/>
        <c:crossBetween val="between"/>
        <c:dispUnits/>
        <c:majorUnit val="0.0001157400000000001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75"/>
          <c:y val="0.91575"/>
          <c:w val="0.3797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28575</xdr:rowOff>
    </xdr:from>
    <xdr:to>
      <xdr:col>16</xdr:col>
      <xdr:colOff>190500</xdr:colOff>
      <xdr:row>78</xdr:row>
      <xdr:rowOff>104775</xdr:rowOff>
    </xdr:to>
    <xdr:graphicFrame>
      <xdr:nvGraphicFramePr>
        <xdr:cNvPr id="1" name="Graf 1"/>
        <xdr:cNvGraphicFramePr/>
      </xdr:nvGraphicFramePr>
      <xdr:xfrm>
        <a:off x="57150" y="11296650"/>
        <a:ext cx="79914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22</xdr:row>
      <xdr:rowOff>38100</xdr:rowOff>
    </xdr:from>
    <xdr:to>
      <xdr:col>16</xdr:col>
      <xdr:colOff>104775</xdr:colOff>
      <xdr:row>39</xdr:row>
      <xdr:rowOff>142875</xdr:rowOff>
    </xdr:to>
    <xdr:graphicFrame>
      <xdr:nvGraphicFramePr>
        <xdr:cNvPr id="2" name="Graf 1"/>
        <xdr:cNvGraphicFramePr/>
      </xdr:nvGraphicFramePr>
      <xdr:xfrm>
        <a:off x="114300" y="4257675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16</xdr:col>
      <xdr:colOff>152400</xdr:colOff>
      <xdr:row>58</xdr:row>
      <xdr:rowOff>57150</xdr:rowOff>
    </xdr:to>
    <xdr:graphicFrame>
      <xdr:nvGraphicFramePr>
        <xdr:cNvPr id="3" name="Graf 1"/>
        <xdr:cNvGraphicFramePr/>
      </xdr:nvGraphicFramePr>
      <xdr:xfrm>
        <a:off x="0" y="7772400"/>
        <a:ext cx="80105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8.8515625" style="1" bestFit="1" customWidth="1"/>
    <col min="2" max="2" width="9.421875" style="27" bestFit="1" customWidth="1"/>
    <col min="3" max="3" width="8.7109375" style="27" bestFit="1" customWidth="1"/>
    <col min="4" max="4" width="11.00390625" style="27" bestFit="1" customWidth="1"/>
    <col min="5" max="5" width="10.28125" style="27" bestFit="1" customWidth="1"/>
    <col min="6" max="6" width="8.421875" style="27" bestFit="1" customWidth="1"/>
    <col min="7" max="7" width="10.421875" style="1" bestFit="1" customWidth="1"/>
    <col min="8" max="8" width="12.421875" style="1" bestFit="1" customWidth="1"/>
    <col min="9" max="9" width="8.57421875" style="1" bestFit="1" customWidth="1"/>
  </cols>
  <sheetData>
    <row r="1" ht="15.75" thickBot="1"/>
    <row r="2" spans="1:9" ht="45.75" thickTop="1">
      <c r="A2" s="18"/>
      <c r="B2" s="29" t="s">
        <v>22</v>
      </c>
      <c r="C2" s="29" t="s">
        <v>23</v>
      </c>
      <c r="D2" s="29" t="s">
        <v>24</v>
      </c>
      <c r="E2" s="29" t="s">
        <v>25</v>
      </c>
      <c r="F2" s="29" t="s">
        <v>26</v>
      </c>
      <c r="G2" s="29" t="s">
        <v>30</v>
      </c>
      <c r="H2" s="29" t="s">
        <v>27</v>
      </c>
      <c r="I2" s="30" t="s">
        <v>31</v>
      </c>
    </row>
    <row r="3" spans="1:9" ht="15">
      <c r="A3" s="31" t="s">
        <v>8</v>
      </c>
      <c r="B3" s="32">
        <v>3266</v>
      </c>
      <c r="C3" s="40">
        <v>3336</v>
      </c>
      <c r="D3" s="32">
        <v>3319</v>
      </c>
      <c r="E3" s="40">
        <v>3342</v>
      </c>
      <c r="F3" s="38">
        <f aca="true" t="shared" si="0" ref="F3:F8">D3-B3</f>
        <v>53</v>
      </c>
      <c r="G3" s="33">
        <f aca="true" t="shared" si="1" ref="G3:G8">F3/(C3-B3)</f>
        <v>0.7571428571428571</v>
      </c>
      <c r="H3" s="40">
        <f aca="true" t="shared" si="2" ref="H3:H8">MAX(C3,E3)</f>
        <v>3342</v>
      </c>
      <c r="I3" s="22">
        <f aca="true" t="shared" si="3" ref="I3:I8">H3-D3</f>
        <v>23</v>
      </c>
    </row>
    <row r="4" spans="1:9" ht="15">
      <c r="A4" s="3" t="s">
        <v>9</v>
      </c>
      <c r="B4" s="32">
        <v>3185</v>
      </c>
      <c r="C4" s="40">
        <v>3274</v>
      </c>
      <c r="D4" s="32">
        <v>3264</v>
      </c>
      <c r="E4" s="40">
        <v>3282</v>
      </c>
      <c r="F4" s="38">
        <f t="shared" si="0"/>
        <v>79</v>
      </c>
      <c r="G4" s="33">
        <f t="shared" si="1"/>
        <v>0.8876404494382022</v>
      </c>
      <c r="H4" s="40">
        <f t="shared" si="2"/>
        <v>3282</v>
      </c>
      <c r="I4" s="22">
        <f t="shared" si="3"/>
        <v>18</v>
      </c>
    </row>
    <row r="5" spans="1:9" ht="15">
      <c r="A5" s="3" t="s">
        <v>0</v>
      </c>
      <c r="B5" s="32">
        <v>2901</v>
      </c>
      <c r="C5" s="40">
        <v>3030</v>
      </c>
      <c r="D5" s="32">
        <v>2963</v>
      </c>
      <c r="E5" s="40">
        <v>3005</v>
      </c>
      <c r="F5" s="38">
        <f t="shared" si="0"/>
        <v>62</v>
      </c>
      <c r="G5" s="33">
        <f t="shared" si="1"/>
        <v>0.4806201550387597</v>
      </c>
      <c r="H5" s="40">
        <f t="shared" si="2"/>
        <v>3030</v>
      </c>
      <c r="I5" s="22">
        <f t="shared" si="3"/>
        <v>67</v>
      </c>
    </row>
    <row r="6" spans="1:9" ht="15">
      <c r="A6" s="3" t="s">
        <v>1</v>
      </c>
      <c r="B6" s="32">
        <v>2801</v>
      </c>
      <c r="C6" s="40">
        <v>2856</v>
      </c>
      <c r="D6" s="32">
        <v>2810</v>
      </c>
      <c r="E6" s="40">
        <v>2831</v>
      </c>
      <c r="F6" s="38">
        <f t="shared" si="0"/>
        <v>9</v>
      </c>
      <c r="G6" s="33">
        <f t="shared" si="1"/>
        <v>0.16363636363636364</v>
      </c>
      <c r="H6" s="40">
        <f t="shared" si="2"/>
        <v>2856</v>
      </c>
      <c r="I6" s="22">
        <f t="shared" si="3"/>
        <v>46</v>
      </c>
    </row>
    <row r="7" spans="1:9" ht="15">
      <c r="A7" s="3" t="s">
        <v>11</v>
      </c>
      <c r="B7" s="32">
        <v>2358</v>
      </c>
      <c r="C7" s="40">
        <v>2447</v>
      </c>
      <c r="D7" s="32">
        <v>2448</v>
      </c>
      <c r="E7" s="40">
        <v>2476</v>
      </c>
      <c r="F7" s="38">
        <f t="shared" si="0"/>
        <v>90</v>
      </c>
      <c r="G7" s="33">
        <f t="shared" si="1"/>
        <v>1.0112359550561798</v>
      </c>
      <c r="H7" s="40">
        <f t="shared" si="2"/>
        <v>2476</v>
      </c>
      <c r="I7" s="22">
        <f t="shared" si="3"/>
        <v>28</v>
      </c>
    </row>
    <row r="8" spans="1:9" ht="15.75" thickBot="1">
      <c r="A8" s="34" t="s">
        <v>2</v>
      </c>
      <c r="B8" s="35">
        <v>2226</v>
      </c>
      <c r="C8" s="41">
        <v>2346</v>
      </c>
      <c r="D8" s="35">
        <v>2335</v>
      </c>
      <c r="E8" s="41">
        <v>2358</v>
      </c>
      <c r="F8" s="39">
        <f t="shared" si="0"/>
        <v>109</v>
      </c>
      <c r="G8" s="36">
        <f t="shared" si="1"/>
        <v>0.9083333333333333</v>
      </c>
      <c r="H8" s="41">
        <f t="shared" si="2"/>
        <v>2358</v>
      </c>
      <c r="I8" s="37">
        <f t="shared" si="3"/>
        <v>23</v>
      </c>
    </row>
    <row r="9" spans="1:6" ht="16.5" thickBot="1" thickTop="1">
      <c r="A9" s="28"/>
      <c r="B9" s="28"/>
      <c r="C9" s="28"/>
      <c r="D9" s="28"/>
      <c r="E9" s="28"/>
      <c r="F9" s="28"/>
    </row>
    <row r="10" spans="1:9" ht="15.75" thickTop="1">
      <c r="A10" s="18" t="s">
        <v>28</v>
      </c>
      <c r="B10" s="42">
        <f aca="true" t="shared" si="4" ref="B10:I10">AVERAGE(B3:B8)</f>
        <v>2789.5</v>
      </c>
      <c r="C10" s="42">
        <f t="shared" si="4"/>
        <v>2881.5</v>
      </c>
      <c r="D10" s="42">
        <f t="shared" si="4"/>
        <v>2856.5</v>
      </c>
      <c r="E10" s="42">
        <f t="shared" si="4"/>
        <v>2882.3333333333335</v>
      </c>
      <c r="F10" s="43">
        <f t="shared" si="4"/>
        <v>67</v>
      </c>
      <c r="G10" s="44">
        <f t="shared" si="4"/>
        <v>0.7014348522742826</v>
      </c>
      <c r="H10" s="42">
        <f t="shared" si="4"/>
        <v>2890.6666666666665</v>
      </c>
      <c r="I10" s="45">
        <f t="shared" si="4"/>
        <v>34.166666666666664</v>
      </c>
    </row>
    <row r="11" spans="1:9" ht="15.75" thickBot="1">
      <c r="A11" s="34" t="s">
        <v>29</v>
      </c>
      <c r="B11" s="46">
        <f aca="true" t="shared" si="5" ref="B11:I11">STDEVA(B3:B8)</f>
        <v>424.2078499980876</v>
      </c>
      <c r="C11" s="46">
        <f t="shared" si="5"/>
        <v>414.4585624643313</v>
      </c>
      <c r="D11" s="46">
        <f t="shared" si="5"/>
        <v>407.99546566107813</v>
      </c>
      <c r="E11" s="46">
        <f t="shared" si="5"/>
        <v>407.12193095762746</v>
      </c>
      <c r="F11" s="46">
        <f t="shared" si="5"/>
        <v>34.70446657132191</v>
      </c>
      <c r="G11" s="36">
        <f t="shared" si="5"/>
        <v>0.3207946246019335</v>
      </c>
      <c r="H11" s="46">
        <f t="shared" si="5"/>
        <v>408.2012575515504</v>
      </c>
      <c r="I11" s="47">
        <f t="shared" si="5"/>
        <v>18.798049544212468</v>
      </c>
    </row>
    <row r="12" ht="15.75" thickTop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PageLayoutView="0" workbookViewId="0" topLeftCell="A1">
      <selection activeCell="T20" sqref="T20"/>
    </sheetView>
  </sheetViews>
  <sheetFormatPr defaultColWidth="9.140625" defaultRowHeight="15"/>
  <cols>
    <col min="1" max="1" width="10.7109375" style="1" customWidth="1"/>
    <col min="2" max="21" width="7.140625" style="1" customWidth="1"/>
    <col min="22" max="23" width="7.140625" style="1" bestFit="1" customWidth="1"/>
    <col min="24" max="26" width="7.140625" style="1" customWidth="1"/>
    <col min="27" max="28" width="7.140625" style="1" bestFit="1" customWidth="1"/>
    <col min="29" max="31" width="7.140625" style="1" customWidth="1"/>
    <col min="32" max="35" width="7.140625" style="1" bestFit="1" customWidth="1"/>
    <col min="36" max="37" width="7.140625" style="0" bestFit="1" customWidth="1"/>
  </cols>
  <sheetData>
    <row r="1" spans="1:37" ht="15.75" thickTop="1">
      <c r="A1" s="14" t="s">
        <v>7</v>
      </c>
      <c r="B1" s="60" t="s">
        <v>8</v>
      </c>
      <c r="C1" s="50"/>
      <c r="D1" s="50" t="s">
        <v>18</v>
      </c>
      <c r="E1" s="61"/>
      <c r="F1" s="11" t="s">
        <v>17</v>
      </c>
      <c r="G1" s="48" t="s">
        <v>9</v>
      </c>
      <c r="H1" s="49"/>
      <c r="I1" s="50" t="s">
        <v>19</v>
      </c>
      <c r="J1" s="50"/>
      <c r="K1" s="11" t="s">
        <v>17</v>
      </c>
      <c r="L1" s="48" t="s">
        <v>11</v>
      </c>
      <c r="M1" s="49"/>
      <c r="N1" s="50" t="s">
        <v>20</v>
      </c>
      <c r="O1" s="50"/>
      <c r="P1" s="11" t="s">
        <v>17</v>
      </c>
      <c r="Q1" s="48" t="s">
        <v>2</v>
      </c>
      <c r="R1" s="49"/>
      <c r="S1" s="50" t="s">
        <v>21</v>
      </c>
      <c r="T1" s="50"/>
      <c r="U1" s="11" t="s">
        <v>17</v>
      </c>
      <c r="V1" s="60" t="s">
        <v>0</v>
      </c>
      <c r="W1" s="50"/>
      <c r="X1" s="50" t="s">
        <v>12</v>
      </c>
      <c r="Y1" s="50"/>
      <c r="Z1" s="9" t="s">
        <v>17</v>
      </c>
      <c r="AA1" s="60" t="s">
        <v>1</v>
      </c>
      <c r="AB1" s="50"/>
      <c r="AC1" s="50" t="s">
        <v>13</v>
      </c>
      <c r="AD1" s="50"/>
      <c r="AE1" s="9" t="s">
        <v>17</v>
      </c>
      <c r="AF1" s="50" t="s">
        <v>3</v>
      </c>
      <c r="AG1" s="50"/>
      <c r="AH1" s="50" t="s">
        <v>4</v>
      </c>
      <c r="AI1" s="61"/>
      <c r="AJ1" s="50" t="s">
        <v>10</v>
      </c>
      <c r="AK1" s="50"/>
    </row>
    <row r="2" spans="1:37" ht="15">
      <c r="A2" s="15">
        <v>250</v>
      </c>
      <c r="B2" s="19">
        <v>0.0005526620370370369</v>
      </c>
      <c r="C2" s="4">
        <f>B2</f>
        <v>0.0005526620370370369</v>
      </c>
      <c r="D2" s="4">
        <v>0.00060625</v>
      </c>
      <c r="E2" s="12">
        <f>D2</f>
        <v>0.00060625</v>
      </c>
      <c r="F2" s="20">
        <f>ABS(B2-D2)</f>
        <v>5.358796296296307E-05</v>
      </c>
      <c r="G2" s="19">
        <v>0.0005116898148148148</v>
      </c>
      <c r="H2" s="4">
        <f>G2</f>
        <v>0.0005116898148148148</v>
      </c>
      <c r="I2" s="4">
        <v>0.0006165509259259259</v>
      </c>
      <c r="J2" s="4">
        <f>I2</f>
        <v>0.0006165509259259259</v>
      </c>
      <c r="K2" s="20">
        <f>ABS(G2-I2)</f>
        <v>0.00010486111111111113</v>
      </c>
      <c r="L2" s="4">
        <v>0.0006657407407407407</v>
      </c>
      <c r="M2" s="12">
        <f>L2</f>
        <v>0.0006657407407407407</v>
      </c>
      <c r="N2" s="4">
        <v>0.0008283564814814816</v>
      </c>
      <c r="O2" s="4">
        <f>N2</f>
        <v>0.0008283564814814816</v>
      </c>
      <c r="P2" s="20">
        <f>ABS(L2-N2)</f>
        <v>0.00016261574074074084</v>
      </c>
      <c r="Q2" s="24">
        <v>0.0006494212962962963</v>
      </c>
      <c r="R2" s="4">
        <f>Q2</f>
        <v>0.0006494212962962963</v>
      </c>
      <c r="S2" s="4">
        <v>0.000837962962962963</v>
      </c>
      <c r="T2" s="4">
        <f>S2</f>
        <v>0.000837962962962963</v>
      </c>
      <c r="U2" s="20">
        <f>ABS(Q2-S2)</f>
        <v>0.00018854166666666672</v>
      </c>
      <c r="V2" s="19">
        <v>0.0004792824074074074</v>
      </c>
      <c r="W2" s="4">
        <f>V2</f>
        <v>0.0004792824074074074</v>
      </c>
      <c r="X2" s="5">
        <v>0.0007528935185185186</v>
      </c>
      <c r="Y2" s="4">
        <f>X2</f>
        <v>0.0007528935185185186</v>
      </c>
      <c r="Z2" s="20">
        <f>ABS(V2-X2)</f>
        <v>0.00027361111111111124</v>
      </c>
      <c r="AA2" s="25">
        <v>0.0006230324074074074</v>
      </c>
      <c r="AB2" s="4">
        <f>AA2</f>
        <v>0.0006230324074074074</v>
      </c>
      <c r="AC2" s="5">
        <v>0.0007644675925925926</v>
      </c>
      <c r="AD2" s="4">
        <f>AC2</f>
        <v>0.0007644675925925926</v>
      </c>
      <c r="AE2" s="20">
        <f>ABS(AA2-AC2)</f>
        <v>0.0001414351851851852</v>
      </c>
      <c r="AF2" s="4">
        <v>0.0006054398148148148</v>
      </c>
      <c r="AG2" s="4">
        <f>AF2</f>
        <v>0.0006054398148148148</v>
      </c>
      <c r="AH2" s="4">
        <v>0.0006670138888888889</v>
      </c>
      <c r="AI2" s="12">
        <f>AH2</f>
        <v>0.0006670138888888889</v>
      </c>
      <c r="AJ2" s="4">
        <v>0.000619212962962963</v>
      </c>
      <c r="AK2" s="4">
        <f>AJ2</f>
        <v>0.000619212962962963</v>
      </c>
    </row>
    <row r="3" spans="1:37" ht="15">
      <c r="A3" s="15">
        <f>A2+$A$2</f>
        <v>500</v>
      </c>
      <c r="B3" s="19">
        <v>0.001152662037037037</v>
      </c>
      <c r="C3" s="4">
        <f>B3-B2</f>
        <v>0.0006</v>
      </c>
      <c r="D3" s="4">
        <v>0.0012321759259259258</v>
      </c>
      <c r="E3" s="12">
        <f>D3-D2</f>
        <v>0.0006259259259259258</v>
      </c>
      <c r="F3" s="20">
        <f aca="true" t="shared" si="0" ref="F3:F15">ABS(B3-D3)</f>
        <v>7.951388888888895E-05</v>
      </c>
      <c r="G3" s="19">
        <v>0.001091898148148148</v>
      </c>
      <c r="H3" s="4">
        <f aca="true" t="shared" si="1" ref="H3:J15">G3-G2</f>
        <v>0.0005802083333333333</v>
      </c>
      <c r="I3" s="4">
        <v>0.001240625</v>
      </c>
      <c r="J3" s="4">
        <f t="shared" si="1"/>
        <v>0.0006240740740740741</v>
      </c>
      <c r="K3" s="20">
        <f aca="true" t="shared" si="2" ref="K3:K14">ABS(G3-I3)</f>
        <v>0.00014872685185185193</v>
      </c>
      <c r="L3" s="4">
        <v>0.001495949074074074</v>
      </c>
      <c r="M3" s="12">
        <f aca="true" t="shared" si="3" ref="M3:M11">L3-L2</f>
        <v>0.0008302083333333333</v>
      </c>
      <c r="N3" s="4">
        <v>0.0017200231481481483</v>
      </c>
      <c r="O3" s="4">
        <f aca="true" t="shared" si="4" ref="O3:O11">N3-N2</f>
        <v>0.0008916666666666667</v>
      </c>
      <c r="P3" s="20">
        <f aca="true" t="shared" si="5" ref="P3:P11">ABS(L3-N3)</f>
        <v>0.00022407407407407424</v>
      </c>
      <c r="Q3" s="24">
        <v>0.0014662037037037037</v>
      </c>
      <c r="R3" s="4">
        <f aca="true" t="shared" si="6" ref="R3:R10">Q3-Q2</f>
        <v>0.0008167824074074075</v>
      </c>
      <c r="S3" s="4">
        <v>0.0017537037037037035</v>
      </c>
      <c r="T3" s="4">
        <f aca="true" t="shared" si="7" ref="T3:T11">S3-S2</f>
        <v>0.0009157407407407405</v>
      </c>
      <c r="U3" s="20">
        <f aca="true" t="shared" si="8" ref="U3:U10">ABS(Q3-S3)</f>
        <v>0.0002874999999999998</v>
      </c>
      <c r="V3" s="19">
        <v>0.0011111111111111111</v>
      </c>
      <c r="W3" s="4">
        <f>V3-V2</f>
        <v>0.0006318287037037037</v>
      </c>
      <c r="X3" s="5">
        <v>0.0014219907407407408</v>
      </c>
      <c r="Y3" s="4">
        <f>X3-X2</f>
        <v>0.0006690972222222222</v>
      </c>
      <c r="Z3" s="20">
        <f aca="true" t="shared" si="9" ref="Z3:Z13">ABS(V3-X3)</f>
        <v>0.0003108796296296297</v>
      </c>
      <c r="AA3" s="25">
        <v>0.001351851851851852</v>
      </c>
      <c r="AB3" s="4">
        <f>AA3-AA2</f>
        <v>0.0007288194444444445</v>
      </c>
      <c r="AC3" s="5">
        <v>0.001487037037037037</v>
      </c>
      <c r="AD3" s="4">
        <f>AC3-AC2</f>
        <v>0.0007225694444444443</v>
      </c>
      <c r="AE3" s="20">
        <f aca="true" t="shared" si="10" ref="AE3:AE13">ABS(AA3-AC3)</f>
        <v>0.00013518518518518502</v>
      </c>
      <c r="AF3" s="4">
        <v>0.0013952546296296295</v>
      </c>
      <c r="AG3" s="4">
        <f aca="true" t="shared" si="11" ref="AG3:AG11">AF3-AF2</f>
        <v>0.0007898148148148147</v>
      </c>
      <c r="AH3" s="4">
        <v>0.0013505787037037034</v>
      </c>
      <c r="AI3" s="12">
        <f aca="true" t="shared" si="12" ref="AI3:AI14">AH3-AH2</f>
        <v>0.0006835648148148146</v>
      </c>
      <c r="AJ3" s="4">
        <v>0.0013458333333333334</v>
      </c>
      <c r="AK3" s="4">
        <f aca="true" t="shared" si="13" ref="AK3:AK12">AJ3-AJ2</f>
        <v>0.0007266203703703704</v>
      </c>
    </row>
    <row r="4" spans="1:37" ht="15">
      <c r="A4" s="15">
        <f aca="true" t="shared" si="14" ref="A4:A14">A3+$A$2</f>
        <v>750</v>
      </c>
      <c r="B4" s="19">
        <v>0.0017839120370370372</v>
      </c>
      <c r="C4" s="4">
        <f aca="true" t="shared" si="15" ref="C4:E15">B4-B3</f>
        <v>0.0006312500000000003</v>
      </c>
      <c r="D4" s="4">
        <v>0.0018765046296296299</v>
      </c>
      <c r="E4" s="12">
        <f t="shared" si="15"/>
        <v>0.000644328703703704</v>
      </c>
      <c r="F4" s="20">
        <f t="shared" si="0"/>
        <v>9.259259259259268E-05</v>
      </c>
      <c r="G4" s="19">
        <v>0.0017349537037037036</v>
      </c>
      <c r="H4" s="4">
        <f t="shared" si="1"/>
        <v>0.0006430555555555556</v>
      </c>
      <c r="I4" s="4">
        <v>0.0018849537037037038</v>
      </c>
      <c r="J4" s="4">
        <f t="shared" si="1"/>
        <v>0.0006443287037037038</v>
      </c>
      <c r="K4" s="20">
        <f t="shared" si="2"/>
        <v>0.00015000000000000018</v>
      </c>
      <c r="L4" s="4">
        <v>0.002360763888888889</v>
      </c>
      <c r="M4" s="12">
        <f t="shared" si="3"/>
        <v>0.0008648148148148148</v>
      </c>
      <c r="N4" s="4">
        <v>0.0025778935185185184</v>
      </c>
      <c r="O4" s="4">
        <f t="shared" si="4"/>
        <v>0.0008578703703703702</v>
      </c>
      <c r="P4" s="20">
        <f t="shared" si="5"/>
        <v>0.00021712962962962962</v>
      </c>
      <c r="Q4" s="24">
        <v>0.0023864583333333333</v>
      </c>
      <c r="R4" s="4">
        <f t="shared" si="6"/>
        <v>0.0009202546296296296</v>
      </c>
      <c r="S4" s="4">
        <v>0.0026453703703703704</v>
      </c>
      <c r="T4" s="4">
        <f t="shared" si="7"/>
        <v>0.0008916666666666669</v>
      </c>
      <c r="U4" s="20">
        <f t="shared" si="8"/>
        <v>0.0002589120370370371</v>
      </c>
      <c r="V4" s="19">
        <v>0.001826736111111111</v>
      </c>
      <c r="W4" s="4">
        <f aca="true" t="shared" si="16" ref="W4:AD13">V4-V3</f>
        <v>0.0007156249999999999</v>
      </c>
      <c r="X4" s="5">
        <v>0.0020958333333333332</v>
      </c>
      <c r="Y4" s="4">
        <f t="shared" si="16"/>
        <v>0.0006738425925925924</v>
      </c>
      <c r="Z4" s="20">
        <f t="shared" si="9"/>
        <v>0.0002690972222222222</v>
      </c>
      <c r="AA4" s="25">
        <v>0.0020846064814814816</v>
      </c>
      <c r="AB4" s="4">
        <f t="shared" si="16"/>
        <v>0.0007327546296296296</v>
      </c>
      <c r="AC4" s="5">
        <v>0.0022353009259259257</v>
      </c>
      <c r="AD4" s="4">
        <f t="shared" si="16"/>
        <v>0.0007482638888888888</v>
      </c>
      <c r="AE4" s="20">
        <f t="shared" si="10"/>
        <v>0.00015069444444444418</v>
      </c>
      <c r="AF4" s="4">
        <v>0.0023125</v>
      </c>
      <c r="AG4" s="4">
        <f t="shared" si="11"/>
        <v>0.0009172453703703703</v>
      </c>
      <c r="AH4" s="4">
        <v>0.0020186342592592595</v>
      </c>
      <c r="AI4" s="12">
        <f t="shared" si="12"/>
        <v>0.0006680555555555561</v>
      </c>
      <c r="AJ4" s="4">
        <v>0.0020885416666666665</v>
      </c>
      <c r="AK4" s="4">
        <f t="shared" si="13"/>
        <v>0.0007427083333333331</v>
      </c>
    </row>
    <row r="5" spans="1:37" ht="15">
      <c r="A5" s="15">
        <f t="shared" si="14"/>
        <v>1000</v>
      </c>
      <c r="B5" s="19">
        <v>0.002419791666666667</v>
      </c>
      <c r="C5" s="4">
        <f t="shared" si="15"/>
        <v>0.0006358796296296297</v>
      </c>
      <c r="D5" s="4">
        <v>0.0025204861111111114</v>
      </c>
      <c r="E5" s="12">
        <f t="shared" si="15"/>
        <v>0.0006439814814814815</v>
      </c>
      <c r="F5" s="20">
        <f t="shared" si="0"/>
        <v>0.00010069444444444449</v>
      </c>
      <c r="G5" s="19">
        <v>0.0023888888888888887</v>
      </c>
      <c r="H5" s="4">
        <f t="shared" si="1"/>
        <v>0.0006539351851851851</v>
      </c>
      <c r="I5" s="4">
        <v>0.0025291666666666665</v>
      </c>
      <c r="J5" s="4">
        <f t="shared" si="1"/>
        <v>0.0006442129629629628</v>
      </c>
      <c r="K5" s="20">
        <f t="shared" si="2"/>
        <v>0.0001402777777777778</v>
      </c>
      <c r="L5" s="4">
        <v>0.0032413194444444447</v>
      </c>
      <c r="M5" s="12">
        <f t="shared" si="3"/>
        <v>0.0008805555555555559</v>
      </c>
      <c r="N5" s="4">
        <v>0.0034524305555555554</v>
      </c>
      <c r="O5" s="4">
        <f t="shared" si="4"/>
        <v>0.000874537037037037</v>
      </c>
      <c r="P5" s="20">
        <f t="shared" si="5"/>
        <v>0.0002111111111111107</v>
      </c>
      <c r="Q5" s="24">
        <v>0.003309606481481482</v>
      </c>
      <c r="R5" s="4">
        <f t="shared" si="6"/>
        <v>0.0009231481481481486</v>
      </c>
      <c r="S5" s="4">
        <v>0.003557986111111111</v>
      </c>
      <c r="T5" s="4">
        <f t="shared" si="7"/>
        <v>0.0009126157407407407</v>
      </c>
      <c r="U5" s="20">
        <f t="shared" si="8"/>
        <v>0.0002483796296296292</v>
      </c>
      <c r="V5" s="19">
        <v>0.0025287037037037036</v>
      </c>
      <c r="W5" s="4">
        <f t="shared" si="16"/>
        <v>0.0007019675925925926</v>
      </c>
      <c r="X5" s="5">
        <v>0.002777777777777778</v>
      </c>
      <c r="Y5" s="4">
        <f t="shared" si="16"/>
        <v>0.0006819444444444447</v>
      </c>
      <c r="Z5" s="20">
        <f t="shared" si="9"/>
        <v>0.0002490740740740743</v>
      </c>
      <c r="AA5" s="25">
        <v>0.0028361111111111113</v>
      </c>
      <c r="AB5" s="4">
        <f t="shared" si="16"/>
        <v>0.0007515046296296297</v>
      </c>
      <c r="AC5" s="5">
        <v>0.002967708333333334</v>
      </c>
      <c r="AD5" s="4">
        <f t="shared" si="16"/>
        <v>0.0007324074074074082</v>
      </c>
      <c r="AE5" s="20">
        <f t="shared" si="10"/>
        <v>0.00013159722222222262</v>
      </c>
      <c r="AF5" s="4">
        <v>0.0032366898148148146</v>
      </c>
      <c r="AG5" s="4">
        <f t="shared" si="11"/>
        <v>0.0009241898148148148</v>
      </c>
      <c r="AH5" s="4">
        <v>0.0027060185185185186</v>
      </c>
      <c r="AI5" s="12">
        <f t="shared" si="12"/>
        <v>0.0006873842592592591</v>
      </c>
      <c r="AJ5" s="4">
        <v>0.002850115740740741</v>
      </c>
      <c r="AK5" s="4">
        <f t="shared" si="13"/>
        <v>0.0007615740740740747</v>
      </c>
    </row>
    <row r="6" spans="1:37" ht="15">
      <c r="A6" s="15">
        <f t="shared" si="14"/>
        <v>1250</v>
      </c>
      <c r="B6" s="19">
        <v>0.0030626157407407407</v>
      </c>
      <c r="C6" s="4">
        <f t="shared" si="15"/>
        <v>0.0006428240740740739</v>
      </c>
      <c r="D6" s="4">
        <v>0.0031575231481481485</v>
      </c>
      <c r="E6" s="12">
        <f t="shared" si="15"/>
        <v>0.0006370370370370371</v>
      </c>
      <c r="F6" s="20">
        <f t="shared" si="0"/>
        <v>9.49074074074077E-05</v>
      </c>
      <c r="G6" s="19">
        <v>0.003049768518518518</v>
      </c>
      <c r="H6" s="4">
        <f t="shared" si="1"/>
        <v>0.0006608796296296293</v>
      </c>
      <c r="I6" s="4">
        <v>0.0031660879629629626</v>
      </c>
      <c r="J6" s="4">
        <f t="shared" si="1"/>
        <v>0.000636921296296296</v>
      </c>
      <c r="K6" s="20">
        <f t="shared" si="2"/>
        <v>0.0001163194444444445</v>
      </c>
      <c r="L6" s="4">
        <v>0.004158217592592593</v>
      </c>
      <c r="M6" s="12">
        <f t="shared" si="3"/>
        <v>0.000916898148148148</v>
      </c>
      <c r="N6" s="4">
        <v>0.0043140046296296294</v>
      </c>
      <c r="O6" s="4">
        <f t="shared" si="4"/>
        <v>0.0008615740740740741</v>
      </c>
      <c r="P6" s="20">
        <f t="shared" si="5"/>
        <v>0.00015578703703703674</v>
      </c>
      <c r="Q6" s="24">
        <v>0.004278125</v>
      </c>
      <c r="R6" s="4">
        <f t="shared" si="6"/>
        <v>0.0009685185185185179</v>
      </c>
      <c r="S6" s="4">
        <v>0.00445787037037037</v>
      </c>
      <c r="T6" s="4">
        <f t="shared" si="7"/>
        <v>0.0008998842592592587</v>
      </c>
      <c r="U6" s="20">
        <f t="shared" si="8"/>
        <v>0.00017974537037037004</v>
      </c>
      <c r="V6" s="19">
        <v>0.0032199074074074074</v>
      </c>
      <c r="W6" s="4">
        <f t="shared" si="16"/>
        <v>0.0006912037037037039</v>
      </c>
      <c r="X6" s="5">
        <v>0.003463657407407407</v>
      </c>
      <c r="Y6" s="4">
        <f t="shared" si="16"/>
        <v>0.0006858796296296292</v>
      </c>
      <c r="Z6" s="20">
        <f t="shared" si="9"/>
        <v>0.0002437499999999996</v>
      </c>
      <c r="AA6" s="25">
        <v>0.0035493055555555555</v>
      </c>
      <c r="AB6" s="4">
        <f t="shared" si="16"/>
        <v>0.0007131944444444442</v>
      </c>
      <c r="AC6" s="5">
        <v>0.003702662037037037</v>
      </c>
      <c r="AD6" s="4">
        <f t="shared" si="16"/>
        <v>0.0007349537037037029</v>
      </c>
      <c r="AE6" s="20">
        <f t="shared" si="10"/>
        <v>0.0001533564814814813</v>
      </c>
      <c r="AF6" s="4">
        <v>0.0042346064814814816</v>
      </c>
      <c r="AG6" s="4">
        <f t="shared" si="11"/>
        <v>0.000997916666666667</v>
      </c>
      <c r="AH6" s="4">
        <v>0.003355324074074074</v>
      </c>
      <c r="AI6" s="12">
        <f t="shared" si="12"/>
        <v>0.0006493055555555553</v>
      </c>
      <c r="AJ6" s="4">
        <v>0.003610763888888889</v>
      </c>
      <c r="AK6" s="4">
        <f t="shared" si="13"/>
        <v>0.0007606481481481479</v>
      </c>
    </row>
    <row r="7" spans="1:37" ht="15">
      <c r="A7" s="15">
        <f t="shared" si="14"/>
        <v>1500</v>
      </c>
      <c r="B7" s="19">
        <v>0.003688194444444444</v>
      </c>
      <c r="C7" s="4">
        <f t="shared" si="15"/>
        <v>0.0006255787037037033</v>
      </c>
      <c r="D7" s="4">
        <v>0.0037873842592592594</v>
      </c>
      <c r="E7" s="12">
        <f t="shared" si="15"/>
        <v>0.000629861111111111</v>
      </c>
      <c r="F7" s="20">
        <f t="shared" si="0"/>
        <v>9.918981481481541E-05</v>
      </c>
      <c r="G7" s="19">
        <v>0.0037024305555555556</v>
      </c>
      <c r="H7" s="4">
        <f t="shared" si="1"/>
        <v>0.0006526620370370375</v>
      </c>
      <c r="I7" s="4">
        <v>0.0038120370370370374</v>
      </c>
      <c r="J7" s="4">
        <f t="shared" si="1"/>
        <v>0.0006459490740740748</v>
      </c>
      <c r="K7" s="20">
        <f t="shared" si="2"/>
        <v>0.0001096064814814818</v>
      </c>
      <c r="L7" s="4">
        <v>0.0050810185185185186</v>
      </c>
      <c r="M7" s="12">
        <f t="shared" si="3"/>
        <v>0.0009228009259259259</v>
      </c>
      <c r="N7" s="4">
        <v>0.005171180555555556</v>
      </c>
      <c r="O7" s="4">
        <f t="shared" si="4"/>
        <v>0.0008571759259259262</v>
      </c>
      <c r="P7" s="20">
        <f t="shared" si="5"/>
        <v>9.016203703703703E-05</v>
      </c>
      <c r="Q7" s="24">
        <v>0.005274652777777777</v>
      </c>
      <c r="R7" s="4">
        <f t="shared" si="6"/>
        <v>0.0009965277777777776</v>
      </c>
      <c r="S7" s="4">
        <v>0.005395601851851852</v>
      </c>
      <c r="T7" s="4">
        <f t="shared" si="7"/>
        <v>0.0009377314814814821</v>
      </c>
      <c r="U7" s="20">
        <f t="shared" si="8"/>
        <v>0.00012094907407407453</v>
      </c>
      <c r="V7" s="19">
        <v>0.004003587962962962</v>
      </c>
      <c r="W7" s="4">
        <f t="shared" si="16"/>
        <v>0.0007836805555555548</v>
      </c>
      <c r="X7" s="5">
        <v>0.004186226851851852</v>
      </c>
      <c r="Y7" s="4">
        <f t="shared" si="16"/>
        <v>0.0007225694444444445</v>
      </c>
      <c r="Z7" s="20">
        <f t="shared" si="9"/>
        <v>0.0001826388888888893</v>
      </c>
      <c r="AA7" s="25">
        <v>0.004289930555555555</v>
      </c>
      <c r="AB7" s="4">
        <f t="shared" si="16"/>
        <v>0.0007406249999999991</v>
      </c>
      <c r="AC7" s="5">
        <v>0.004458912037037037</v>
      </c>
      <c r="AD7" s="4">
        <f t="shared" si="16"/>
        <v>0.0007562500000000004</v>
      </c>
      <c r="AE7" s="20">
        <f t="shared" si="10"/>
        <v>0.00016898148148148263</v>
      </c>
      <c r="AF7" s="4">
        <v>0.00513449074074074</v>
      </c>
      <c r="AG7" s="4">
        <f t="shared" si="11"/>
        <v>0.0008998842592592583</v>
      </c>
      <c r="AH7" s="4">
        <v>0.004013078703703704</v>
      </c>
      <c r="AI7" s="12">
        <f t="shared" si="12"/>
        <v>0.0006577546296296297</v>
      </c>
      <c r="AJ7" s="4">
        <v>0.00439837962962963</v>
      </c>
      <c r="AK7" s="4">
        <f t="shared" si="13"/>
        <v>0.0007876157407407406</v>
      </c>
    </row>
    <row r="8" spans="1:37" ht="15">
      <c r="A8" s="15">
        <f t="shared" si="14"/>
        <v>1750</v>
      </c>
      <c r="B8" s="19">
        <v>0.004336574074074073</v>
      </c>
      <c r="C8" s="4">
        <f t="shared" si="15"/>
        <v>0.0006483796296296294</v>
      </c>
      <c r="D8" s="4">
        <v>0.00443125</v>
      </c>
      <c r="E8" s="12">
        <f t="shared" si="15"/>
        <v>0.0006438657407407409</v>
      </c>
      <c r="F8" s="20">
        <f t="shared" si="0"/>
        <v>9.467592592592687E-05</v>
      </c>
      <c r="G8" s="19">
        <v>0.004378356481481482</v>
      </c>
      <c r="H8" s="4">
        <f t="shared" si="1"/>
        <v>0.0006759259259259266</v>
      </c>
      <c r="I8" s="4">
        <v>0.004464930555555555</v>
      </c>
      <c r="J8" s="4">
        <f t="shared" si="1"/>
        <v>0.0006528935185185179</v>
      </c>
      <c r="K8" s="20">
        <f t="shared" si="2"/>
        <v>8.657407407407312E-05</v>
      </c>
      <c r="L8" s="4">
        <v>0.0060115740740740746</v>
      </c>
      <c r="M8" s="12">
        <f t="shared" si="3"/>
        <v>0.000930555555555556</v>
      </c>
      <c r="N8" s="4">
        <v>0.006043055555555555</v>
      </c>
      <c r="O8" s="4">
        <f t="shared" si="4"/>
        <v>0.0008718749999999994</v>
      </c>
      <c r="P8" s="20">
        <f t="shared" si="5"/>
        <v>3.1481481481480424E-05</v>
      </c>
      <c r="Q8" s="24">
        <v>0.006354398148148147</v>
      </c>
      <c r="R8" s="4">
        <f t="shared" si="6"/>
        <v>0.0010797453703703698</v>
      </c>
      <c r="S8" s="4">
        <v>0.006297569444444445</v>
      </c>
      <c r="T8" s="4">
        <f t="shared" si="7"/>
        <v>0.0009019675925925931</v>
      </c>
      <c r="U8" s="21">
        <f t="shared" si="8"/>
        <v>5.682870370370217E-05</v>
      </c>
      <c r="V8" s="19">
        <v>0.004770833333333333</v>
      </c>
      <c r="W8" s="4">
        <f t="shared" si="16"/>
        <v>0.0007672453703703704</v>
      </c>
      <c r="X8" s="5">
        <v>0.004864467592592592</v>
      </c>
      <c r="Y8" s="4">
        <f t="shared" si="16"/>
        <v>0.0006782407407407405</v>
      </c>
      <c r="Z8" s="20">
        <f t="shared" si="9"/>
        <v>9.363425925925945E-05</v>
      </c>
      <c r="AA8" s="25">
        <v>0.005064351851851851</v>
      </c>
      <c r="AB8" s="4">
        <f t="shared" si="16"/>
        <v>0.0007744212962962965</v>
      </c>
      <c r="AC8" s="5">
        <v>0.005255902777777779</v>
      </c>
      <c r="AD8" s="4">
        <f t="shared" si="16"/>
        <v>0.0007969907407407413</v>
      </c>
      <c r="AE8" s="20">
        <f t="shared" si="10"/>
        <v>0.00019155092592592748</v>
      </c>
      <c r="AF8" s="4">
        <v>0.00611423611111111</v>
      </c>
      <c r="AG8" s="4">
        <f t="shared" si="11"/>
        <v>0.0009797453703703704</v>
      </c>
      <c r="AH8" s="4">
        <v>0.004670486111111111</v>
      </c>
      <c r="AI8" s="12">
        <f t="shared" si="12"/>
        <v>0.0006574074074074078</v>
      </c>
      <c r="AJ8" s="4">
        <v>0.005195717592592593</v>
      </c>
      <c r="AK8" s="4">
        <f t="shared" si="13"/>
        <v>0.0007973379629629632</v>
      </c>
    </row>
    <row r="9" spans="1:37" ht="15">
      <c r="A9" s="15">
        <f t="shared" si="14"/>
        <v>2000</v>
      </c>
      <c r="B9" s="19">
        <v>0.0050149305555555555</v>
      </c>
      <c r="C9" s="4">
        <f t="shared" si="15"/>
        <v>0.000678356481481482</v>
      </c>
      <c r="D9" s="4">
        <v>0.005075462962962963</v>
      </c>
      <c r="E9" s="12">
        <f t="shared" si="15"/>
        <v>0.0006442129629629628</v>
      </c>
      <c r="F9" s="20">
        <f t="shared" si="0"/>
        <v>6.053240740740758E-05</v>
      </c>
      <c r="G9" s="19">
        <v>0.005060763888888888</v>
      </c>
      <c r="H9" s="4">
        <f t="shared" si="1"/>
        <v>0.0006824074074074059</v>
      </c>
      <c r="I9" s="4">
        <v>0.005112615740740741</v>
      </c>
      <c r="J9" s="4">
        <f t="shared" si="1"/>
        <v>0.000647685185185186</v>
      </c>
      <c r="K9" s="26">
        <f t="shared" si="2"/>
        <v>5.185185185185327E-05</v>
      </c>
      <c r="L9" s="4">
        <v>0.006986574074074073</v>
      </c>
      <c r="M9" s="12">
        <f t="shared" si="3"/>
        <v>0.0009749999999999984</v>
      </c>
      <c r="N9" s="4">
        <v>0.006882638888888889</v>
      </c>
      <c r="O9" s="4">
        <f t="shared" si="4"/>
        <v>0.0008395833333333337</v>
      </c>
      <c r="P9" s="21">
        <f t="shared" si="5"/>
        <v>0.00010393518518518434</v>
      </c>
      <c r="Q9" s="24">
        <v>0.007443981481481481</v>
      </c>
      <c r="R9" s="4">
        <f t="shared" si="6"/>
        <v>0.001089583333333334</v>
      </c>
      <c r="S9" s="4">
        <v>0.007173032407407408</v>
      </c>
      <c r="T9" s="4">
        <f t="shared" si="7"/>
        <v>0.0008754629629629633</v>
      </c>
      <c r="U9" s="21">
        <f t="shared" si="8"/>
        <v>0.00027094907407407276</v>
      </c>
      <c r="V9" s="19">
        <v>0.005582175925925926</v>
      </c>
      <c r="W9" s="4">
        <f t="shared" si="16"/>
        <v>0.0008113425925925935</v>
      </c>
      <c r="X9" s="5">
        <v>0.005562037037037038</v>
      </c>
      <c r="Y9" s="4">
        <f t="shared" si="16"/>
        <v>0.000697569444444446</v>
      </c>
      <c r="Z9" s="21">
        <f t="shared" si="9"/>
        <v>2.0138888888888117E-05</v>
      </c>
      <c r="AA9" s="25">
        <v>0.005817824074074074</v>
      </c>
      <c r="AB9" s="4">
        <f t="shared" si="16"/>
        <v>0.0007534722222222231</v>
      </c>
      <c r="AC9" s="5">
        <v>0.006003472222222222</v>
      </c>
      <c r="AD9" s="4">
        <f t="shared" si="16"/>
        <v>0.0007475694444444431</v>
      </c>
      <c r="AE9" s="26">
        <f t="shared" si="10"/>
        <v>0.00018564814814814746</v>
      </c>
      <c r="AF9" s="4">
        <v>0.0070501157407407405</v>
      </c>
      <c r="AG9" s="4">
        <f t="shared" si="11"/>
        <v>0.0009358796296296303</v>
      </c>
      <c r="AH9" s="4">
        <v>0.005325</v>
      </c>
      <c r="AI9" s="12">
        <f t="shared" si="12"/>
        <v>0.0006545138888888885</v>
      </c>
      <c r="AJ9" s="4">
        <v>0.006021759259259259</v>
      </c>
      <c r="AK9" s="4">
        <f t="shared" si="13"/>
        <v>0.0008260416666666659</v>
      </c>
    </row>
    <row r="10" spans="1:37" ht="15">
      <c r="A10" s="15">
        <f t="shared" si="14"/>
        <v>2250</v>
      </c>
      <c r="B10" s="19">
        <v>0.005682638888888889</v>
      </c>
      <c r="C10" s="4">
        <f t="shared" si="15"/>
        <v>0.0006677083333333335</v>
      </c>
      <c r="D10" s="4">
        <v>0.005715972222222222</v>
      </c>
      <c r="E10" s="12">
        <f t="shared" si="15"/>
        <v>0.0006405092592592591</v>
      </c>
      <c r="F10" s="20">
        <f t="shared" si="0"/>
        <v>3.333333333333313E-05</v>
      </c>
      <c r="G10" s="19">
        <v>0.005763888888888889</v>
      </c>
      <c r="H10" s="4">
        <f t="shared" si="1"/>
        <v>0.0007031250000000006</v>
      </c>
      <c r="I10" s="4">
        <v>0.005767361111111111</v>
      </c>
      <c r="J10" s="4">
        <f t="shared" si="1"/>
        <v>0.0006547453703703698</v>
      </c>
      <c r="K10" s="26">
        <f t="shared" si="2"/>
        <v>3.472222222222418E-06</v>
      </c>
      <c r="L10" s="4">
        <v>0.007968171296296296</v>
      </c>
      <c r="M10" s="12">
        <f t="shared" si="3"/>
        <v>0.0009815972222222231</v>
      </c>
      <c r="N10" s="4">
        <v>0.0077309027777777775</v>
      </c>
      <c r="O10" s="4">
        <f t="shared" si="4"/>
        <v>0.0008482638888888889</v>
      </c>
      <c r="P10" s="21">
        <f t="shared" si="5"/>
        <v>0.0002372685185185186</v>
      </c>
      <c r="Q10" s="24">
        <v>0.008427777777777779</v>
      </c>
      <c r="R10" s="4">
        <f t="shared" si="6"/>
        <v>0.0009837962962962977</v>
      </c>
      <c r="S10" s="4">
        <v>0.008135416666666668</v>
      </c>
      <c r="T10" s="4">
        <f t="shared" si="7"/>
        <v>0.0009623842592592592</v>
      </c>
      <c r="U10" s="21">
        <f t="shared" si="8"/>
        <v>0.0002923611111111113</v>
      </c>
      <c r="V10" s="19">
        <v>0.006337499999999999</v>
      </c>
      <c r="W10" s="4">
        <f t="shared" si="16"/>
        <v>0.0007553240740740732</v>
      </c>
      <c r="X10" s="5">
        <v>0.006274421296296296</v>
      </c>
      <c r="Y10" s="4">
        <f t="shared" si="16"/>
        <v>0.0007123842592592581</v>
      </c>
      <c r="Z10" s="21">
        <f t="shared" si="9"/>
        <v>6.307870370370321E-05</v>
      </c>
      <c r="AA10" s="25">
        <v>0.006595833333333332</v>
      </c>
      <c r="AB10" s="4">
        <f t="shared" si="16"/>
        <v>0.0007780092592592578</v>
      </c>
      <c r="AC10" s="5">
        <v>0.006744560185185186</v>
      </c>
      <c r="AD10" s="4">
        <f t="shared" si="16"/>
        <v>0.0007410879629629642</v>
      </c>
      <c r="AE10" s="26">
        <f t="shared" si="10"/>
        <v>0.00014872685185185388</v>
      </c>
      <c r="AF10" s="4">
        <v>0.008045717592592594</v>
      </c>
      <c r="AG10" s="4">
        <f t="shared" si="11"/>
        <v>0.0009956018518518534</v>
      </c>
      <c r="AH10" s="4">
        <v>0.005998958333333334</v>
      </c>
      <c r="AI10" s="12">
        <f t="shared" si="12"/>
        <v>0.0006739583333333337</v>
      </c>
      <c r="AJ10" s="4">
        <v>0.006865972222222222</v>
      </c>
      <c r="AK10" s="4">
        <f t="shared" si="13"/>
        <v>0.0008442129629629633</v>
      </c>
    </row>
    <row r="11" spans="1:37" ht="15">
      <c r="A11" s="15">
        <f t="shared" si="14"/>
        <v>2500</v>
      </c>
      <c r="B11" s="19">
        <v>0.006365509259259259</v>
      </c>
      <c r="C11" s="4">
        <f t="shared" si="15"/>
        <v>0.0006828703703703701</v>
      </c>
      <c r="D11" s="4">
        <v>0.006352546296296296</v>
      </c>
      <c r="E11" s="12">
        <f t="shared" si="15"/>
        <v>0.0006365740740740741</v>
      </c>
      <c r="F11" s="21">
        <f t="shared" si="0"/>
        <v>1.2962962962962885E-05</v>
      </c>
      <c r="G11" s="19">
        <v>0.00644675925925926</v>
      </c>
      <c r="H11" s="4">
        <f t="shared" si="1"/>
        <v>0.000682870370370371</v>
      </c>
      <c r="I11" s="4">
        <v>0.006396759259259259</v>
      </c>
      <c r="J11" s="4">
        <f t="shared" si="1"/>
        <v>0.000629398148148148</v>
      </c>
      <c r="K11" s="21">
        <f t="shared" si="2"/>
        <v>5.0000000000000565E-05</v>
      </c>
      <c r="L11" s="4">
        <v>0.008868171296296296</v>
      </c>
      <c r="M11" s="12">
        <f t="shared" si="3"/>
        <v>0.0008999999999999998</v>
      </c>
      <c r="N11" s="4">
        <v>0.008521643518518517</v>
      </c>
      <c r="O11" s="4">
        <f t="shared" si="4"/>
        <v>0.0007907407407407394</v>
      </c>
      <c r="P11" s="21">
        <f t="shared" si="5"/>
        <v>0.00034652777777777893</v>
      </c>
      <c r="Q11" s="24"/>
      <c r="R11" s="4"/>
      <c r="S11" s="4">
        <v>0.008960069444444444</v>
      </c>
      <c r="T11" s="4">
        <f t="shared" si="7"/>
        <v>0.0008246527777777766</v>
      </c>
      <c r="U11" s="26"/>
      <c r="V11" s="19">
        <v>0.007143749999999999</v>
      </c>
      <c r="W11" s="4">
        <f t="shared" si="16"/>
        <v>0.0008062499999999997</v>
      </c>
      <c r="X11" s="5">
        <v>0.007024652777777778</v>
      </c>
      <c r="Y11" s="4">
        <f t="shared" si="16"/>
        <v>0.0007502314814814819</v>
      </c>
      <c r="Z11" s="21">
        <f t="shared" si="9"/>
        <v>0.00011909722222222096</v>
      </c>
      <c r="AA11" s="25">
        <v>0.00739236111111111</v>
      </c>
      <c r="AB11" s="4">
        <f t="shared" si="16"/>
        <v>0.0007965277777777779</v>
      </c>
      <c r="AC11" s="5">
        <v>0.007458680555555556</v>
      </c>
      <c r="AD11" s="4">
        <f t="shared" si="16"/>
        <v>0.0007141203703703702</v>
      </c>
      <c r="AE11" s="26">
        <f t="shared" si="10"/>
        <v>6.63194444444461E-05</v>
      </c>
      <c r="AF11" s="4">
        <v>0.008869212962962962</v>
      </c>
      <c r="AG11" s="4">
        <f t="shared" si="11"/>
        <v>0.0008234953703703685</v>
      </c>
      <c r="AH11" s="4">
        <v>0.006667013888888889</v>
      </c>
      <c r="AI11" s="12">
        <f t="shared" si="12"/>
        <v>0.0006680555555555554</v>
      </c>
      <c r="AJ11" s="4">
        <v>0.007694444444444445</v>
      </c>
      <c r="AK11" s="4">
        <f t="shared" si="13"/>
        <v>0.0008284722222222226</v>
      </c>
    </row>
    <row r="12" spans="1:37" ht="15">
      <c r="A12" s="15">
        <f t="shared" si="14"/>
        <v>2750</v>
      </c>
      <c r="B12" s="19">
        <v>0.0070320601851851855</v>
      </c>
      <c r="C12" s="4">
        <f t="shared" si="15"/>
        <v>0.0006665509259259263</v>
      </c>
      <c r="D12" s="4">
        <v>0.006990972222222222</v>
      </c>
      <c r="E12" s="12">
        <f t="shared" si="15"/>
        <v>0.000638425925925926</v>
      </c>
      <c r="F12" s="21">
        <f t="shared" si="0"/>
        <v>4.1087962962963256E-05</v>
      </c>
      <c r="G12" s="19">
        <v>0.007142476851851852</v>
      </c>
      <c r="H12" s="4">
        <f t="shared" si="1"/>
        <v>0.0006957175925925924</v>
      </c>
      <c r="I12" s="4">
        <v>0.007038773148148148</v>
      </c>
      <c r="J12" s="4">
        <f t="shared" si="1"/>
        <v>0.000642013888888889</v>
      </c>
      <c r="K12" s="21">
        <f t="shared" si="2"/>
        <v>0.00010370370370370394</v>
      </c>
      <c r="L12" s="4"/>
      <c r="M12" s="12"/>
      <c r="N12" s="4"/>
      <c r="O12" s="4"/>
      <c r="P12" s="26"/>
      <c r="Q12" s="24"/>
      <c r="R12" s="4"/>
      <c r="S12" s="4"/>
      <c r="T12" s="4"/>
      <c r="U12" s="26"/>
      <c r="V12" s="19">
        <v>0.007901157407407407</v>
      </c>
      <c r="W12" s="4">
        <f t="shared" si="16"/>
        <v>0.000757407407407408</v>
      </c>
      <c r="X12" s="5">
        <v>0.007750694444444445</v>
      </c>
      <c r="Y12" s="4">
        <f t="shared" si="16"/>
        <v>0.0007260416666666665</v>
      </c>
      <c r="Z12" s="21">
        <f t="shared" si="9"/>
        <v>0.00015046296296296249</v>
      </c>
      <c r="AA12" s="25">
        <v>0.008194097222222222</v>
      </c>
      <c r="AB12" s="4">
        <f t="shared" si="16"/>
        <v>0.0008017361111111124</v>
      </c>
      <c r="AC12" s="5">
        <v>0.00821863425925926</v>
      </c>
      <c r="AD12" s="4">
        <f t="shared" si="16"/>
        <v>0.0007599537037037045</v>
      </c>
      <c r="AE12" s="26">
        <f t="shared" si="10"/>
        <v>2.453703703703819E-05</v>
      </c>
      <c r="AF12" s="4"/>
      <c r="AG12" s="4"/>
      <c r="AH12" s="4">
        <v>0.00733425925925926</v>
      </c>
      <c r="AI12" s="12">
        <f t="shared" si="12"/>
        <v>0.000667245370370371</v>
      </c>
      <c r="AJ12" s="4">
        <v>0.008418518518518518</v>
      </c>
      <c r="AK12" s="4">
        <f t="shared" si="13"/>
        <v>0.0007240740740740732</v>
      </c>
    </row>
    <row r="13" spans="1:37" ht="15">
      <c r="A13" s="15">
        <f t="shared" si="14"/>
        <v>3000</v>
      </c>
      <c r="B13" s="19">
        <v>0.007704166666666666</v>
      </c>
      <c r="C13" s="4">
        <f t="shared" si="15"/>
        <v>0.0006721064814814801</v>
      </c>
      <c r="D13" s="4">
        <v>0.007631597222222223</v>
      </c>
      <c r="E13" s="12">
        <f t="shared" si="15"/>
        <v>0.0006406250000000006</v>
      </c>
      <c r="F13" s="21">
        <f t="shared" si="0"/>
        <v>7.256944444444281E-05</v>
      </c>
      <c r="G13" s="19">
        <v>0.007821643518518518</v>
      </c>
      <c r="H13" s="4">
        <f t="shared" si="1"/>
        <v>0.0006791666666666656</v>
      </c>
      <c r="I13" s="4">
        <v>0.00769363425925926</v>
      </c>
      <c r="J13" s="4">
        <f t="shared" si="1"/>
        <v>0.0006548611111111121</v>
      </c>
      <c r="K13" s="21">
        <f t="shared" si="2"/>
        <v>0.0001280092592592574</v>
      </c>
      <c r="L13" s="4"/>
      <c r="M13" s="12"/>
      <c r="N13" s="4"/>
      <c r="O13" s="4"/>
      <c r="P13" s="21"/>
      <c r="Q13" s="24"/>
      <c r="R13" s="4"/>
      <c r="S13" s="4"/>
      <c r="T13" s="4"/>
      <c r="U13" s="21"/>
      <c r="V13" s="19">
        <v>0.008634490740740741</v>
      </c>
      <c r="W13" s="4">
        <f t="shared" si="16"/>
        <v>0.0007333333333333341</v>
      </c>
      <c r="X13" s="5">
        <v>0.008443750000000002</v>
      </c>
      <c r="Y13" s="4">
        <f t="shared" si="16"/>
        <v>0.000693055555555557</v>
      </c>
      <c r="Z13" s="21">
        <f t="shared" si="9"/>
        <v>0.0001907407407407396</v>
      </c>
      <c r="AA13" s="25">
        <v>0.00896388888888889</v>
      </c>
      <c r="AB13" s="4">
        <f t="shared" si="16"/>
        <v>0.0007697916666666669</v>
      </c>
      <c r="AC13" s="5">
        <v>0.008931134259259258</v>
      </c>
      <c r="AD13" s="4">
        <f t="shared" si="16"/>
        <v>0.0007124999999999979</v>
      </c>
      <c r="AE13" s="21">
        <f t="shared" si="10"/>
        <v>3.275462962963084E-05</v>
      </c>
      <c r="AF13" s="4"/>
      <c r="AG13" s="4"/>
      <c r="AH13" s="4">
        <v>0.007991435185185186</v>
      </c>
      <c r="AI13" s="12">
        <f t="shared" si="12"/>
        <v>0.0006571759259259265</v>
      </c>
      <c r="AJ13" s="4"/>
      <c r="AK13" s="4"/>
    </row>
    <row r="14" spans="1:37" ht="15">
      <c r="A14" s="15">
        <f t="shared" si="14"/>
        <v>3250</v>
      </c>
      <c r="B14" s="19">
        <v>0.008322800925925926</v>
      </c>
      <c r="C14" s="4">
        <f t="shared" si="15"/>
        <v>0.0006186342592592606</v>
      </c>
      <c r="D14" s="4">
        <v>0.008254398148148148</v>
      </c>
      <c r="E14" s="12">
        <f t="shared" si="15"/>
        <v>0.0006228009259259251</v>
      </c>
      <c r="F14" s="21">
        <f t="shared" si="0"/>
        <v>6.840277777777834E-05</v>
      </c>
      <c r="G14" s="19">
        <v>0.00851400462962963</v>
      </c>
      <c r="H14" s="4">
        <f t="shared" si="1"/>
        <v>0.0006923611111111123</v>
      </c>
      <c r="I14" s="4">
        <v>0.00834861111111111</v>
      </c>
      <c r="J14" s="4">
        <f t="shared" si="1"/>
        <v>0.0006549768518518502</v>
      </c>
      <c r="K14" s="21">
        <f t="shared" si="2"/>
        <v>0.00016539351851851958</v>
      </c>
      <c r="L14" s="4"/>
      <c r="M14" s="12"/>
      <c r="N14" s="4"/>
      <c r="O14" s="4"/>
      <c r="P14" s="21"/>
      <c r="Q14" s="13"/>
      <c r="R14" s="6"/>
      <c r="S14" s="4"/>
      <c r="T14" s="4"/>
      <c r="U14" s="21"/>
      <c r="V14" s="3"/>
      <c r="W14" s="6"/>
      <c r="X14" s="6"/>
      <c r="Y14" s="6"/>
      <c r="Z14" s="22"/>
      <c r="AA14" s="3"/>
      <c r="AB14" s="6"/>
      <c r="AC14" s="6"/>
      <c r="AD14" s="6"/>
      <c r="AE14" s="22"/>
      <c r="AF14" s="6"/>
      <c r="AG14" s="6"/>
      <c r="AH14" s="4">
        <v>0.008641666666666667</v>
      </c>
      <c r="AI14" s="12">
        <f t="shared" si="12"/>
        <v>0.0006502314814814808</v>
      </c>
      <c r="AJ14" s="6"/>
      <c r="AK14" s="6"/>
    </row>
    <row r="15" spans="1:37" ht="15">
      <c r="A15" s="15">
        <v>3500</v>
      </c>
      <c r="B15" s="19">
        <v>0.00896724537037037</v>
      </c>
      <c r="C15" s="4">
        <f t="shared" si="15"/>
        <v>0.000644444444444444</v>
      </c>
      <c r="D15" s="4">
        <v>0.008815972222222223</v>
      </c>
      <c r="E15" s="12">
        <f t="shared" si="15"/>
        <v>0.0005615740740740754</v>
      </c>
      <c r="F15" s="21">
        <f t="shared" si="0"/>
        <v>0.0001512731481481469</v>
      </c>
      <c r="G15" s="3"/>
      <c r="H15" s="6"/>
      <c r="I15" s="4">
        <v>0.00897337962962963</v>
      </c>
      <c r="J15" s="4">
        <f t="shared" si="1"/>
        <v>0.0006247685185185193</v>
      </c>
      <c r="K15" s="22"/>
      <c r="L15" s="4"/>
      <c r="M15" s="12"/>
      <c r="N15" s="4"/>
      <c r="O15" s="4"/>
      <c r="P15" s="22"/>
      <c r="Q15" s="13"/>
      <c r="R15" s="6"/>
      <c r="S15" s="4"/>
      <c r="T15" s="4"/>
      <c r="U15" s="22"/>
      <c r="V15" s="3"/>
      <c r="W15" s="6"/>
      <c r="X15" s="6"/>
      <c r="Y15" s="6"/>
      <c r="Z15" s="22"/>
      <c r="AA15" s="3"/>
      <c r="AB15" s="6"/>
      <c r="AC15" s="6"/>
      <c r="AD15" s="6"/>
      <c r="AE15" s="22"/>
      <c r="AF15" s="6"/>
      <c r="AG15" s="6"/>
      <c r="AH15" s="4"/>
      <c r="AI15" s="12"/>
      <c r="AJ15" s="6"/>
      <c r="AK15" s="6"/>
    </row>
    <row r="16" spans="1:37" ht="15">
      <c r="A16" s="16" t="s">
        <v>5</v>
      </c>
      <c r="B16" s="63">
        <f>MAX(B20:B21)</f>
        <v>3266.1041232199095</v>
      </c>
      <c r="C16" s="52"/>
      <c r="D16" s="53">
        <f>ROUND(MAX(D20:D21),0)</f>
        <v>3319</v>
      </c>
      <c r="E16" s="65"/>
      <c r="F16" s="23">
        <f>D16-B16</f>
        <v>52.895876780090475</v>
      </c>
      <c r="G16" s="63">
        <f>MAX(G20:G21)</f>
        <v>3184.8978255894103</v>
      </c>
      <c r="H16" s="52"/>
      <c r="I16" s="53">
        <f>ROUND(MAX(I20:I21),0)</f>
        <v>3264</v>
      </c>
      <c r="J16" s="54"/>
      <c r="K16" s="23">
        <f>I16-G16</f>
        <v>79.10217441058967</v>
      </c>
      <c r="L16" s="57">
        <f>MAX(L20:L21)</f>
        <v>2357.5117086545024</v>
      </c>
      <c r="M16" s="58"/>
      <c r="N16" s="53">
        <f>ROUND(MAX(N20:N21),0)</f>
        <v>2448</v>
      </c>
      <c r="O16" s="54"/>
      <c r="P16" s="23">
        <f>N16-L16</f>
        <v>90.4882913454976</v>
      </c>
      <c r="Q16" s="51">
        <f>MAX(Q20:Q21)</f>
        <v>2226.2054081803217</v>
      </c>
      <c r="R16" s="52"/>
      <c r="S16" s="53">
        <f>ROUND(MAX(S20:S21),0)</f>
        <v>2335</v>
      </c>
      <c r="T16" s="54"/>
      <c r="U16" s="23">
        <f>S16-Q16</f>
        <v>108.79459181967832</v>
      </c>
      <c r="V16" s="62">
        <f>ROUND(MAX(V20:V21),0)</f>
        <v>2901</v>
      </c>
      <c r="W16" s="54"/>
      <c r="X16" s="53">
        <f>ROUND(MAX(X20:X21),0)</f>
        <v>2963</v>
      </c>
      <c r="Y16" s="54"/>
      <c r="Z16" s="23">
        <f>X16-V16</f>
        <v>62</v>
      </c>
      <c r="AA16" s="62">
        <f>ROUND(MAX(AA20:AA21),0)</f>
        <v>2801</v>
      </c>
      <c r="AB16" s="54"/>
      <c r="AC16" s="53">
        <f>ROUND(MAX(AC20:AC21),0)</f>
        <v>2810</v>
      </c>
      <c r="AD16" s="54"/>
      <c r="AE16" s="23">
        <f>AC16-AA16</f>
        <v>9</v>
      </c>
      <c r="AF16" s="57">
        <f>MAX(AF20:AF21)</f>
        <v>2357.2504966567894</v>
      </c>
      <c r="AG16" s="52"/>
      <c r="AH16" s="57">
        <f>MAX(AH20:AH21)</f>
        <v>3140.4923638175187</v>
      </c>
      <c r="AI16" s="58"/>
      <c r="AJ16" s="57">
        <f>MAX(AJ20:AJ21)</f>
        <v>2723.740888330983</v>
      </c>
      <c r="AK16" s="52"/>
    </row>
    <row r="17" spans="1:37" ht="15.75" thickBot="1">
      <c r="A17" s="17" t="s">
        <v>6</v>
      </c>
      <c r="B17" s="64">
        <v>3336</v>
      </c>
      <c r="C17" s="56"/>
      <c r="D17" s="56">
        <f>3319+3308-3285</f>
        <v>3342</v>
      </c>
      <c r="E17" s="59"/>
      <c r="F17" s="10"/>
      <c r="G17" s="64">
        <v>3274</v>
      </c>
      <c r="H17" s="56"/>
      <c r="I17" s="56">
        <v>3282</v>
      </c>
      <c r="J17" s="56"/>
      <c r="K17" s="10"/>
      <c r="L17" s="56">
        <v>2447</v>
      </c>
      <c r="M17" s="59"/>
      <c r="N17" s="56">
        <v>2476</v>
      </c>
      <c r="O17" s="56"/>
      <c r="P17" s="10"/>
      <c r="Q17" s="55">
        <v>2346</v>
      </c>
      <c r="R17" s="56"/>
      <c r="S17" s="56">
        <v>2358</v>
      </c>
      <c r="T17" s="56"/>
      <c r="U17" s="10"/>
      <c r="V17" s="64">
        <v>3030</v>
      </c>
      <c r="W17" s="56"/>
      <c r="X17" s="56">
        <v>3005</v>
      </c>
      <c r="Y17" s="56"/>
      <c r="Z17" s="8"/>
      <c r="AA17" s="64">
        <v>2856</v>
      </c>
      <c r="AB17" s="56"/>
      <c r="AC17" s="56">
        <v>2831</v>
      </c>
      <c r="AD17" s="56"/>
      <c r="AE17" s="8"/>
      <c r="AF17" s="56">
        <v>2472</v>
      </c>
      <c r="AG17" s="56"/>
      <c r="AH17" s="56">
        <v>3160</v>
      </c>
      <c r="AI17" s="59"/>
      <c r="AJ17" s="56">
        <v>2809</v>
      </c>
      <c r="AK17" s="56"/>
    </row>
    <row r="18" spans="7:13" ht="15.75" thickTop="1">
      <c r="G18"/>
      <c r="H18"/>
      <c r="L18"/>
      <c r="M18"/>
    </row>
    <row r="19" spans="1:37" ht="15">
      <c r="A19" s="1" t="s">
        <v>14</v>
      </c>
      <c r="B19" s="2">
        <f>COUNT(B2:B15)-1</f>
        <v>13</v>
      </c>
      <c r="C19" s="7">
        <f>C15</f>
        <v>0.000644444444444444</v>
      </c>
      <c r="D19" s="2">
        <f>COUNT(D2:D15)-1</f>
        <v>13</v>
      </c>
      <c r="E19" s="7">
        <f>E15</f>
        <v>0.0005615740740740754</v>
      </c>
      <c r="G19" s="2">
        <f>COUNT(G2:G15)-1</f>
        <v>12</v>
      </c>
      <c r="H19" s="7">
        <f>H14</f>
        <v>0.0006923611111111123</v>
      </c>
      <c r="I19" s="2">
        <f>COUNT(I2:I15)-1</f>
        <v>13</v>
      </c>
      <c r="J19" s="7">
        <f>J15</f>
        <v>0.0006247685185185193</v>
      </c>
      <c r="L19" s="2">
        <f>COUNT(L2:L15)-1</f>
        <v>9</v>
      </c>
      <c r="M19" s="7">
        <f>M11</f>
        <v>0.0008999999999999998</v>
      </c>
      <c r="N19" s="2">
        <f>COUNT(N2:N15)-1</f>
        <v>9</v>
      </c>
      <c r="O19" s="7">
        <f>O11</f>
        <v>0.0007907407407407394</v>
      </c>
      <c r="Q19" s="2">
        <f>COUNT(Q2:Q15)-1</f>
        <v>8</v>
      </c>
      <c r="R19" s="7">
        <f>R10</f>
        <v>0.0009837962962962977</v>
      </c>
      <c r="S19" s="2">
        <f>COUNT(S2:S15)-1</f>
        <v>9</v>
      </c>
      <c r="T19" s="7">
        <f>T11</f>
        <v>0.0008246527777777766</v>
      </c>
      <c r="V19" s="2">
        <f>COUNT(V2:V15)-1</f>
        <v>11</v>
      </c>
      <c r="W19" s="7">
        <f>W13</f>
        <v>0.0007333333333333341</v>
      </c>
      <c r="X19" s="2">
        <f>COUNT(X2:X15)-1</f>
        <v>11</v>
      </c>
      <c r="Y19" s="7">
        <f>Y13</f>
        <v>0.000693055555555557</v>
      </c>
      <c r="Z19" s="7"/>
      <c r="AA19" s="2">
        <f>COUNT(AA2:AA15)-1</f>
        <v>11</v>
      </c>
      <c r="AB19" s="7">
        <f>AB13</f>
        <v>0.0007697916666666669</v>
      </c>
      <c r="AC19" s="2">
        <f>COUNT(AC2:AC15)-1</f>
        <v>11</v>
      </c>
      <c r="AD19" s="7">
        <f>AD13</f>
        <v>0.0007124999999999979</v>
      </c>
      <c r="AE19" s="7"/>
      <c r="AF19" s="2">
        <f>COUNT(AF2:AF15)-1</f>
        <v>9</v>
      </c>
      <c r="AG19" s="7">
        <f>AG11</f>
        <v>0.0008234953703703685</v>
      </c>
      <c r="AH19" s="2">
        <f>COUNT(AH2:AH15)-1</f>
        <v>12</v>
      </c>
      <c r="AI19" s="7">
        <f>AI14</f>
        <v>0.0006502314814814808</v>
      </c>
      <c r="AJ19" s="2">
        <f>COUNT(AJ2:AJ15)-1</f>
        <v>10</v>
      </c>
      <c r="AK19" s="7">
        <f>AK12</f>
        <v>0.0007240740740740732</v>
      </c>
    </row>
    <row r="20" spans="1:37" ht="15">
      <c r="A20" s="1" t="s">
        <v>15</v>
      </c>
      <c r="B20" s="2">
        <f>250*B19+(12/60/24-C20)/C19*250</f>
        <v>3254.0858477011493</v>
      </c>
      <c r="C20" s="7">
        <f>MAX(B2:B15)-C19</f>
        <v>0.008322800925925926</v>
      </c>
      <c r="D20" s="2">
        <f>250*D19+(12/60/24-E20)/E19*250</f>
        <v>3285.1401483924155</v>
      </c>
      <c r="E20" s="7">
        <f>MAX(D2:D15)-E19</f>
        <v>0.008254398148148148</v>
      </c>
      <c r="G20" s="2">
        <f>250*G19+(12/60/24-H20)/H19*250</f>
        <v>3184.762621196924</v>
      </c>
      <c r="H20" s="7">
        <f>MAX(G2:G15)-H19</f>
        <v>0.007821643518518518</v>
      </c>
      <c r="I20" s="2">
        <f>250*I19+(12/60/24-J20)/J19*250</f>
        <v>3243.886624675806</v>
      </c>
      <c r="J20" s="7">
        <f>MAX(I2:I15)-J19</f>
        <v>0.00834861111111111</v>
      </c>
      <c r="L20" s="2">
        <f>250*L19+(12/60/24-M20)/M19*250</f>
        <v>2351.4338991769546</v>
      </c>
      <c r="M20" s="7">
        <f>MAX(L2:L15)-M19</f>
        <v>0.007968171296296296</v>
      </c>
      <c r="N20" s="2">
        <f>250*N19+(12/60/24-O20)/O19*250</f>
        <v>2440.4639929742393</v>
      </c>
      <c r="O20" s="7">
        <f>MAX(N2:N15)-O19</f>
        <v>0.0077309027777777775</v>
      </c>
      <c r="Q20" s="2">
        <f>250*Q19+(12/60/24-R20)/R19*250</f>
        <v>2225.9999999999995</v>
      </c>
      <c r="R20" s="7">
        <f>MAX(Q2:Q15)-R19</f>
        <v>0.007443981481481481</v>
      </c>
      <c r="S20" s="2">
        <f>250*S19+(12/60/24-T20)/T19*250</f>
        <v>2310</v>
      </c>
      <c r="T20" s="7">
        <f>MAX(S2:S15)-T19</f>
        <v>0.008135416666666668</v>
      </c>
      <c r="V20" s="2">
        <f>250*V19+(12/60/24-W20)/W19*250</f>
        <v>2897.332702020202</v>
      </c>
      <c r="W20" s="7">
        <f>MAX(V2:V15)-W19</f>
        <v>0.007901157407407407</v>
      </c>
      <c r="X20" s="2">
        <f>250*X19+(12/60/24-Y20)/Y19*250</f>
        <v>2960.170340681362</v>
      </c>
      <c r="Y20" s="7">
        <f>MAX(X2:X15)-Y19</f>
        <v>0.007750694444444445</v>
      </c>
      <c r="Z20" s="7"/>
      <c r="AA20" s="2">
        <f>250*AA19+(12/60/24-AB20)/AB19*250</f>
        <v>2795.2187640956245</v>
      </c>
      <c r="AB20" s="7">
        <f>MAX(AA2:AA15)-AB19</f>
        <v>0.008194097222222222</v>
      </c>
      <c r="AC20" s="2">
        <f>250*AC19+(12/60/24-AD20)/AD19*250</f>
        <v>2790.2452891487974</v>
      </c>
      <c r="AD20" s="7">
        <f>MAX(AC2:AC15)-AD19</f>
        <v>0.00821863425925926</v>
      </c>
      <c r="AE20" s="7"/>
      <c r="AF20" s="2">
        <f>250*AF19+(12/60/24-AG20)/AG19*250</f>
        <v>2337.31553056922</v>
      </c>
      <c r="AG20" s="7">
        <f>MAX(AF2:AF15)-AG19</f>
        <v>0.008045717592592594</v>
      </c>
      <c r="AH20" s="2">
        <f>250*AH19+(12/60/24-AI20)/AI19*250</f>
        <v>3131.4524741901027</v>
      </c>
      <c r="AI20" s="7">
        <f>MAX(AH2:AH15)-AI19</f>
        <v>0.007991435185185186</v>
      </c>
      <c r="AJ20" s="2">
        <f>250*AJ19+(12/60/24-AK20)/AK19*250</f>
        <v>2720.5882352941176</v>
      </c>
      <c r="AK20" s="7">
        <f>MAX(AJ2:AJ15)-AK19</f>
        <v>0.007694444444444445</v>
      </c>
    </row>
    <row r="21" spans="1:36" ht="15">
      <c r="A21" s="1" t="s">
        <v>16</v>
      </c>
      <c r="B21" s="2">
        <f>POWER(12/60/24/(C19+C20),1/1.06)*(B19+1)*250</f>
        <v>3266.1041232199095</v>
      </c>
      <c r="D21" s="2">
        <f>POWER(12/60/24/(E19+E20),1/1.06)*(D19+1)*250</f>
        <v>3318.949390440086</v>
      </c>
      <c r="G21" s="2">
        <f>POWER(12/60/24/(H19+H20),1/1.06)*(G19+1)*250</f>
        <v>3184.8978255894103</v>
      </c>
      <c r="H21"/>
      <c r="I21" s="2">
        <f>POWER(12/60/24/(J19+J20),1/1.06)*(I19+1)*250</f>
        <v>3263.997733868112</v>
      </c>
      <c r="L21" s="2">
        <f>POWER(12/60/24/(M19+M20),1/1.06)*(L19+1)*250</f>
        <v>2357.5117086545024</v>
      </c>
      <c r="M21"/>
      <c r="N21" s="2">
        <f>POWER(12/60/24/(O19+O20),1/1.06)*(N19+1)*250</f>
        <v>2447.8495264917824</v>
      </c>
      <c r="Q21" s="2">
        <f>POWER(12/60/24/(R19+R20),1/1.06)*(Q19+1)*250</f>
        <v>2226.2054081803217</v>
      </c>
      <c r="R21"/>
      <c r="S21" s="2">
        <f>POWER(12/60/24/(T19+T20),1/1.06)*(S19+1)*250</f>
        <v>2334.6941128896824</v>
      </c>
      <c r="V21" s="2">
        <f>POWER(12/60/24/(W19+W20),1/1.06)*(V19+1)*250</f>
        <v>2901.1888258167655</v>
      </c>
      <c r="X21" s="2">
        <f>POWER(12/60/24/(Y19+Y20),1/1.06)*(X19+1)*250</f>
        <v>2962.9766168649735</v>
      </c>
      <c r="AA21" s="2">
        <f>POWER(12/60/24/(AB19+AB20),1/1.06)*(AA19+1)*250</f>
        <v>2800.5067385359794</v>
      </c>
      <c r="AC21" s="2">
        <f>POWER(12/60/24/(AD19+AD20),1/1.06)*(AC19+1)*250</f>
        <v>2810.1951329232556</v>
      </c>
      <c r="AF21" s="2">
        <f>POWER(12/60/24/(AG19+AG20),1/1.06)*(AF19+1)*250</f>
        <v>2357.2504966567894</v>
      </c>
      <c r="AH21" s="2">
        <f>POWER(12/60/24/(AI19+AI20),1/1.06)*(AH19+1)*250</f>
        <v>3140.4923638175187</v>
      </c>
      <c r="AJ21" s="2">
        <f>POWER(12/60/24/(AK19+AK20),1/1.06)*(AJ19+1)*250</f>
        <v>2723.740888330983</v>
      </c>
    </row>
  </sheetData>
  <sheetProtection/>
  <mergeCells count="45">
    <mergeCell ref="B1:C1"/>
    <mergeCell ref="D1:E1"/>
    <mergeCell ref="G1:H1"/>
    <mergeCell ref="I1:J1"/>
    <mergeCell ref="B16:C16"/>
    <mergeCell ref="D16:E16"/>
    <mergeCell ref="V17:W17"/>
    <mergeCell ref="AA17:AB17"/>
    <mergeCell ref="AF17:AG17"/>
    <mergeCell ref="B17:C17"/>
    <mergeCell ref="D17:E17"/>
    <mergeCell ref="G17:H17"/>
    <mergeCell ref="I17:J17"/>
    <mergeCell ref="V16:W16"/>
    <mergeCell ref="AA16:AB16"/>
    <mergeCell ref="AF16:AG16"/>
    <mergeCell ref="G16:H16"/>
    <mergeCell ref="I16:J16"/>
    <mergeCell ref="AH16:AI16"/>
    <mergeCell ref="AJ1:AK1"/>
    <mergeCell ref="AJ16:AK16"/>
    <mergeCell ref="AJ17:AK17"/>
    <mergeCell ref="AH17:AI17"/>
    <mergeCell ref="V1:W1"/>
    <mergeCell ref="AA1:AB1"/>
    <mergeCell ref="AF1:AG1"/>
    <mergeCell ref="AH1:AI1"/>
    <mergeCell ref="X1:Y1"/>
    <mergeCell ref="AC1:AD1"/>
    <mergeCell ref="X16:Y16"/>
    <mergeCell ref="AC16:AD16"/>
    <mergeCell ref="X17:Y17"/>
    <mergeCell ref="AC17:AD17"/>
    <mergeCell ref="L1:M1"/>
    <mergeCell ref="N1:O1"/>
    <mergeCell ref="L16:M16"/>
    <mergeCell ref="N16:O16"/>
    <mergeCell ref="L17:M17"/>
    <mergeCell ref="N17:O17"/>
    <mergeCell ref="Q1:R1"/>
    <mergeCell ref="S1:T1"/>
    <mergeCell ref="Q16:R16"/>
    <mergeCell ref="S16:T16"/>
    <mergeCell ref="Q17:R17"/>
    <mergeCell ref="S17:T17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2012-07-24T10:57:48Z</cp:lastPrinted>
  <dcterms:created xsi:type="dcterms:W3CDTF">2012-07-16T11:32:43Z</dcterms:created>
  <dcterms:modified xsi:type="dcterms:W3CDTF">2012-07-24T17:32:07Z</dcterms:modified>
  <cp:category/>
  <cp:version/>
  <cp:contentType/>
  <cp:contentStatus/>
</cp:coreProperties>
</file>